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0" yWindow="-75" windowWidth="21840" windowHeight="5235"/>
  </bookViews>
  <sheets>
    <sheet name="Data Durability" sheetId="2" r:id="rId1"/>
  </sheets>
  <definedNames>
    <definedName name="D">'Data Durability'!$E$18</definedName>
  </definedNames>
  <calcPr calcId="144525"/>
</workbook>
</file>

<file path=xl/calcChain.xml><?xml version="1.0" encoding="utf-8"?>
<calcChain xmlns="http://schemas.openxmlformats.org/spreadsheetml/2006/main">
  <c r="D27" i="2" l="1"/>
  <c r="G26" i="2" l="1"/>
  <c r="G27" i="2"/>
  <c r="D25" i="2"/>
  <c r="D29" i="2" s="1"/>
  <c r="D30" i="2" s="1"/>
  <c r="G43" i="2" l="1"/>
  <c r="D43" i="2"/>
  <c r="G41" i="2"/>
  <c r="G42" i="2" s="1"/>
  <c r="D41" i="2"/>
  <c r="D42" i="2" s="1"/>
  <c r="G32" i="2"/>
  <c r="D32" i="2"/>
  <c r="G44" i="2" l="1"/>
  <c r="G29" i="2"/>
  <c r="D33" i="2"/>
  <c r="D44" i="2"/>
  <c r="G31" i="2" l="1"/>
  <c r="G33" i="2" s="1"/>
  <c r="G49" i="2" s="1"/>
  <c r="D49" i="2"/>
  <c r="D51" i="2" l="1"/>
</calcChain>
</file>

<file path=xl/sharedStrings.xml><?xml version="1.0" encoding="utf-8"?>
<sst xmlns="http://schemas.openxmlformats.org/spreadsheetml/2006/main" count="78" uniqueCount="72">
  <si>
    <t>Number of days in a year</t>
  </si>
  <si>
    <t>Annual data durability</t>
  </si>
  <si>
    <t>Number of replicas N</t>
  </si>
  <si>
    <t xml:space="preserve">P that a replica fails (disk failure) in a year </t>
  </si>
  <si>
    <t>MB</t>
  </si>
  <si>
    <t>Bytes</t>
  </si>
  <si>
    <t>Average size of replica</t>
  </si>
  <si>
    <t>SSD data storage</t>
  </si>
  <si>
    <t>Wittybee Data Durability Calculations</t>
  </si>
  <si>
    <t>Bytes/year</t>
  </si>
  <si>
    <t>Hard disk file storage</t>
  </si>
  <si>
    <t>Deep Scrubbing Analysis</t>
  </si>
  <si>
    <t>Light Scrubbing Analysis</t>
  </si>
  <si>
    <t>No. of INTERVALS in a year</t>
  </si>
  <si>
    <t>We call this an INTERVAL.</t>
  </si>
  <si>
    <t>A replica is light scrubbed once per</t>
  </si>
  <si>
    <t>N replicas must become unreadable for data death.</t>
  </si>
  <si>
    <t>Bit error</t>
  </si>
  <si>
    <t>Silent error</t>
  </si>
  <si>
    <t>Read failure</t>
  </si>
  <si>
    <t>Percentage chance. For example, when a fair dice is rolled, probability of getting a 6 is 16.67%.</t>
  </si>
  <si>
    <t>When a bit of a file suffers permanent change, the file is said to have a bit error.</t>
  </si>
  <si>
    <t>Detectable error</t>
  </si>
  <si>
    <t>Bit errors that are not detectable</t>
  </si>
  <si>
    <t>Probability that a file of a given size suffers no irrecoverable error in a year</t>
  </si>
  <si>
    <t xml:space="preserve">Failure to read a file </t>
  </si>
  <si>
    <t>Replicas</t>
  </si>
  <si>
    <t>SSD</t>
  </si>
  <si>
    <t>Hard disk</t>
  </si>
  <si>
    <t>-</t>
  </si>
  <si>
    <t>Redundant copies of a file in the Wittybee storage cloud</t>
  </si>
  <si>
    <t>Definitions</t>
  </si>
  <si>
    <t>Data durability is the combination of Deep Scrubbing and Light Scrubbing results.</t>
  </si>
  <si>
    <t>P that data is durable in the case of Deep Scrubbing and Light Scrubbing</t>
  </si>
  <si>
    <t>Defined as variable D</t>
  </si>
  <si>
    <t>References</t>
  </si>
  <si>
    <t>Wittybee © 2016. All rights reserved.</t>
  </si>
  <si>
    <t>Data durability number is minimum of Hard disk files durability and SSD files durability</t>
  </si>
  <si>
    <t>Probability (P)</t>
  </si>
  <si>
    <t>[3] Validating the Reliability of Intel® Solid-State Drives</t>
  </si>
  <si>
    <t>[4] Intel® Solid-State Drive DC S3500 Series (1.2TB and 1.6TB) Specifications</t>
  </si>
  <si>
    <t>Bit errors that are detected, but not necessarily correctable</t>
  </si>
  <si>
    <t>UBER</t>
  </si>
  <si>
    <t>Uncorrectable (but detectable) bit error rate</t>
  </si>
  <si>
    <t>[1] An Analysis of Latent Sector Errors in Disk Drives</t>
  </si>
  <si>
    <t>No. of INTERVALs in a year</t>
  </si>
  <si>
    <t>Wittybee's annual data durability</t>
  </si>
  <si>
    <t>The Wittybee Promise</t>
  </si>
  <si>
    <t>P that a replica fails within the INTERVAL</t>
  </si>
  <si>
    <t>Annual data durability of replica. This is the P that N replicas never suffer errors in any of the INTERVALs in a year.</t>
  </si>
  <si>
    <t>Light scrubbing compares replicas for existence, size and attributes, and typically catches read failures.</t>
  </si>
  <si>
    <t>P that a replica suffers errors within the INTERVAL</t>
  </si>
  <si>
    <r>
      <rPr>
        <sz val="9"/>
        <color theme="0" tint="-0.34998626667073579"/>
        <rFont val="Calibri"/>
        <family val="2"/>
        <scheme val="minor"/>
      </rPr>
      <t>This calculation calculates data durability achieved by a number of data replicas and data scrubbing. It does not take natural and man-made disasters, accidents, mistakes, errors and software bugs, if any, into effect in calculating data durability.</t>
    </r>
    <r>
      <rPr>
        <sz val="8"/>
        <color theme="0" tint="-0.34998626667073579"/>
        <rFont val="Calibri"/>
        <family val="2"/>
        <scheme val="minor"/>
      </rPr>
      <t xml:space="preserve">
</t>
    </r>
    <r>
      <rPr>
        <sz val="6"/>
        <color theme="0" tint="-0.34998626667073579"/>
        <rFont val="Calibri"/>
        <family val="2"/>
        <scheme val="minor"/>
      </rPr>
      <t>DISCLAIMER - This material is for information and illustrative purposes only. Information shown herein is current information as of the date appearing in this material only and are subject to change without notice. There is no guarantee that the use of Wittybee will achieve the desired data durability as data durability also depends on several factors including natural and man-made disasters, accidents, mistakes, errors, software bugs and other factors. This document is provided with the understanding that with respect to the material provided herein, that you will make your own independent decision with respect to any course of action in connection herewith and as to whether such course of action is appropriate or proper based on your own judgment, and that you are capable of understanding and assessing the merits of a course of action. Wittybee and it's affiliated companies shall not have any liability for any damages of any kind whatsoever relating to this material. By accepting this material, you acknowledge, understand and accept the foregoing.</t>
    </r>
  </si>
  <si>
    <t>Hard disks are prone to both silent errors and detectable errors.</t>
  </si>
  <si>
    <t xml:space="preserve">[2] Failure Trends in a Large Disk Drive Population
Eduardo Pinheiro, Wolf-Dietrich Weber and Luiz Andr´e Barroso Google Inc. </t>
  </si>
  <si>
    <t>A replica is deep scrubbed once per…</t>
  </si>
  <si>
    <t>Days</t>
  </si>
  <si>
    <t>Annual Data Durability</t>
  </si>
  <si>
    <t>P that N replicas fail in the INTERVAL before they have opportunity to self heal</t>
  </si>
  <si>
    <t>Deep scrubbing compares replicas bit-by-bit to detect bit errors.</t>
  </si>
  <si>
    <t>Approximately 50 KB regular files and 4 MB database objects</t>
  </si>
  <si>
    <t>Detectable UBER errors per GB of data read per year from SSDs</t>
  </si>
  <si>
    <t>Bit errors per GB per year in Hard disks</t>
  </si>
  <si>
    <t>Solid state drive. Wittybee uses capacitor backed Enterprise grade SSDs designed to be free from silent errors.</t>
  </si>
  <si>
    <t>Knowledge of Probability Theory is required to understand the formulae used in the following calculations.</t>
  </si>
  <si>
    <t>See UBER specification of reference [4]. 
512 bytes per sector * 20 reads per year * 1 GB in bits / 10^17 bit reads</t>
  </si>
  <si>
    <t>De-rated values from section 3 of reference [2], and from reference [3]</t>
  </si>
  <si>
    <t>See reference [1].
512 bytes per sector * 0.01 sector errors in 18 months (figure 3b) * 2000 times worsening over 5 years (based on extrapolation of figure 10, Nearline disks) / 5 years.</t>
  </si>
  <si>
    <t xml:space="preserve">Files on Hard disks are never changed partially, so their hash is always valid. For data death, N replicas must suffer bit errors. P that N replicas suffer bit errors in an INTERVAL </t>
  </si>
  <si>
    <t>Objects are partially changed on SSDs which invalidates their hash. At least N-1 replicas must suffer bit errors for data death. P that at least N-1 replicas suffer errors in an INTERVAL
= [N Comb (N-1)] * (P^(N-1))*(1-P) + P^N</t>
  </si>
  <si>
    <t xml:space="preserve">P that a replica suffers uncorrectable errors in a year </t>
  </si>
  <si>
    <t>Annual data durability of replica. This is the P that at least N-1 (for SSDs) or N (for Hard disks) replicas never suffer errors in any of the INTERVALs in a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</si>
</sst>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000000000%"/>
    <numFmt numFmtId="165" formatCode="0.00000000000%"/>
    <numFmt numFmtId="166" formatCode="0.000000000000000%"/>
    <numFmt numFmtId="167" formatCode="0.000000000000000000%"/>
    <numFmt numFmtId="168" formatCode="0.00000%"/>
    <numFmt numFmtId="169" formatCode="0.0"/>
    <numFmt numFmtId="170" formatCode="0.0000000000000000000000%"/>
    <numFmt numFmtId="171" formatCode="0.00000000000000%"/>
    <numFmt numFmtId="172" formatCode="0.0000000000000000000000000000000000000000000000000000000000%"/>
    <numFmt numFmtId="173" formatCode="0.000%"/>
  </numFmts>
  <fonts count="28" x14ac:knownFonts="1">
    <font>
      <sz val="11"/>
      <color theme="1"/>
      <name val="Calibri"/>
      <family val="2"/>
      <scheme val="minor"/>
    </font>
    <font>
      <sz val="11"/>
      <color theme="1"/>
      <name val="Calibri"/>
      <family val="2"/>
      <scheme val="minor"/>
    </font>
    <font>
      <b/>
      <sz val="11"/>
      <color theme="1"/>
      <name val="Calibri"/>
      <family val="2"/>
      <scheme val="minor"/>
    </font>
    <font>
      <sz val="11"/>
      <color rgb="FF7030A0"/>
      <name val="Calibri"/>
      <family val="2"/>
      <scheme val="minor"/>
    </font>
    <font>
      <sz val="10"/>
      <color theme="1"/>
      <name val="Calibri"/>
      <family val="2"/>
      <scheme val="minor"/>
    </font>
    <font>
      <sz val="18"/>
      <name val="Palatino Linotype"/>
      <family val="1"/>
    </font>
    <font>
      <sz val="18"/>
      <color theme="1"/>
      <name val="Palatino Linotype"/>
      <family val="1"/>
    </font>
    <font>
      <sz val="14"/>
      <color rgb="FF00B0F0"/>
      <name val="Calibri"/>
      <family val="2"/>
      <scheme val="minor"/>
    </font>
    <font>
      <sz val="14"/>
      <color rgb="FF00B050"/>
      <name val="Calibri"/>
      <family val="2"/>
      <scheme val="minor"/>
    </font>
    <font>
      <sz val="11"/>
      <color rgb="FF00B0F0"/>
      <name val="Calibri"/>
      <family val="2"/>
      <scheme val="minor"/>
    </font>
    <font>
      <sz val="11"/>
      <color rgb="FF00B050"/>
      <name val="Calibri"/>
      <family val="2"/>
      <scheme val="minor"/>
    </font>
    <font>
      <sz val="18"/>
      <color theme="1"/>
      <name val="Calibri"/>
      <family val="2"/>
      <scheme val="minor"/>
    </font>
    <font>
      <sz val="26"/>
      <color theme="1"/>
      <name val="Calibri"/>
      <family val="2"/>
      <scheme val="minor"/>
    </font>
    <font>
      <sz val="11"/>
      <name val="Calibri"/>
      <family val="2"/>
      <scheme val="minor"/>
    </font>
    <font>
      <u/>
      <sz val="11"/>
      <color theme="10"/>
      <name val="Calibri"/>
      <family val="2"/>
      <scheme val="minor"/>
    </font>
    <font>
      <u/>
      <sz val="11"/>
      <color rgb="FF0070C0"/>
      <name val="Calibri"/>
      <family val="2"/>
      <scheme val="minor"/>
    </font>
    <font>
      <sz val="11"/>
      <color theme="0" tint="-0.34998626667073579"/>
      <name val="Calibri"/>
      <family val="2"/>
      <scheme val="minor"/>
    </font>
    <font>
      <sz val="9"/>
      <color theme="0" tint="-0.249977111117893"/>
      <name val="Calibri"/>
      <family val="2"/>
      <scheme val="minor"/>
    </font>
    <font>
      <sz val="8"/>
      <color theme="0" tint="-0.34998626667073579"/>
      <name val="Calibri"/>
      <family val="2"/>
      <scheme val="minor"/>
    </font>
    <font>
      <sz val="9"/>
      <color theme="0" tint="-0.34998626667073579"/>
      <name val="Calibri"/>
      <family val="2"/>
      <scheme val="minor"/>
    </font>
    <font>
      <sz val="6"/>
      <color theme="0" tint="-0.34998626667073579"/>
      <name val="Calibri"/>
      <family val="2"/>
      <scheme val="minor"/>
    </font>
    <font>
      <sz val="26"/>
      <color rgb="FF00B050"/>
      <name val="Calibri"/>
      <family val="2"/>
      <scheme val="minor"/>
    </font>
    <font>
      <b/>
      <sz val="11"/>
      <color theme="0" tint="-0.499984740745262"/>
      <name val="Calibri"/>
      <family val="2"/>
      <scheme val="minor"/>
    </font>
    <font>
      <sz val="11"/>
      <color theme="0" tint="-0.499984740745262"/>
      <name val="Calibri"/>
      <family val="2"/>
      <scheme val="minor"/>
    </font>
    <font>
      <sz val="9"/>
      <color theme="0" tint="-0.499984740745262"/>
      <name val="Calibri"/>
      <family val="2"/>
      <scheme val="minor"/>
    </font>
    <font>
      <sz val="8"/>
      <color theme="0" tint="-0.499984740745262"/>
      <name val="Calibri"/>
      <family val="2"/>
      <scheme val="minor"/>
    </font>
    <font>
      <sz val="14"/>
      <color theme="1" tint="0.499984740745262"/>
      <name val="Palatino Linotype"/>
      <family val="1"/>
    </font>
    <font>
      <sz val="16"/>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9" fontId="1" fillId="0" borderId="0" applyFont="0" applyFill="0" applyBorder="0" applyAlignment="0" applyProtection="0"/>
    <xf numFmtId="0" fontId="14" fillId="0" borderId="0" applyNumberFormat="0" applyFill="0" applyBorder="0" applyAlignment="0" applyProtection="0"/>
  </cellStyleXfs>
  <cellXfs count="102">
    <xf numFmtId="0" fontId="0" fillId="0" borderId="0" xfId="0"/>
    <xf numFmtId="0" fontId="0" fillId="0" borderId="0" xfId="0" applyBorder="1"/>
    <xf numFmtId="0" fontId="0" fillId="0" borderId="0" xfId="0" applyBorder="1" applyAlignment="1">
      <alignment horizontal="right" indent="1"/>
    </xf>
    <xf numFmtId="0" fontId="0" fillId="2" borderId="0" xfId="0" applyFill="1" applyBorder="1"/>
    <xf numFmtId="0" fontId="3" fillId="2" borderId="0" xfId="0" applyFont="1" applyFill="1" applyBorder="1"/>
    <xf numFmtId="0" fontId="0" fillId="0" borderId="0" xfId="0" applyFill="1" applyBorder="1"/>
    <xf numFmtId="0" fontId="0" fillId="0" borderId="3" xfId="0" applyBorder="1" applyAlignment="1">
      <alignment horizontal="right" indent="1"/>
    </xf>
    <xf numFmtId="0" fontId="0" fillId="0" borderId="0" xfId="0" applyBorder="1" applyAlignment="1">
      <alignment horizontal="right"/>
    </xf>
    <xf numFmtId="0" fontId="7" fillId="0" borderId="0" xfId="0" applyFont="1" applyBorder="1" applyAlignment="1">
      <alignment horizontal="right" vertical="center"/>
    </xf>
    <xf numFmtId="0" fontId="0" fillId="0" borderId="0" xfId="0" applyBorder="1" applyAlignment="1">
      <alignment horizontal="right" vertical="center"/>
    </xf>
    <xf numFmtId="166" fontId="0" fillId="0" borderId="0" xfId="0" applyNumberFormat="1" applyBorder="1" applyAlignment="1">
      <alignment horizontal="right" vertical="center"/>
    </xf>
    <xf numFmtId="0" fontId="8" fillId="0" borderId="0" xfId="0" applyFont="1" applyBorder="1" applyAlignment="1">
      <alignment horizontal="right" vertical="center"/>
    </xf>
    <xf numFmtId="0" fontId="0" fillId="0" borderId="0" xfId="0" applyBorder="1" applyAlignment="1">
      <alignment vertical="center"/>
    </xf>
    <xf numFmtId="170" fontId="4" fillId="0" borderId="0" xfId="0" applyNumberFormat="1" applyFont="1" applyBorder="1" applyAlignment="1">
      <alignment horizontal="right" vertical="center"/>
    </xf>
    <xf numFmtId="0" fontId="2" fillId="0" borderId="0" xfId="0" applyFont="1" applyBorder="1" applyAlignment="1">
      <alignment horizontal="right" vertical="center" wrapText="1"/>
    </xf>
    <xf numFmtId="0" fontId="0" fillId="0" borderId="0" xfId="0" applyBorder="1" applyAlignment="1">
      <alignment horizontal="right" vertical="center" wrapText="1"/>
    </xf>
    <xf numFmtId="0" fontId="0" fillId="0" borderId="0" xfId="0" applyFont="1" applyBorder="1" applyAlignment="1">
      <alignment horizontal="right" vertical="center" wrapText="1"/>
    </xf>
    <xf numFmtId="1" fontId="9" fillId="0" borderId="0" xfId="1" applyNumberFormat="1" applyFont="1" applyBorder="1" applyAlignment="1">
      <alignment horizontal="right" vertical="center"/>
    </xf>
    <xf numFmtId="166" fontId="9" fillId="0" borderId="0" xfId="0" applyNumberFormat="1" applyFont="1" applyBorder="1" applyAlignment="1">
      <alignment horizontal="right" vertical="center"/>
    </xf>
    <xf numFmtId="0" fontId="10" fillId="0" borderId="0" xfId="0" applyFont="1" applyBorder="1" applyAlignment="1">
      <alignment horizontal="right" vertical="center"/>
    </xf>
    <xf numFmtId="1" fontId="10" fillId="0" borderId="0" xfId="1" applyNumberFormat="1" applyFont="1" applyBorder="1" applyAlignment="1">
      <alignment horizontal="right" vertical="center"/>
    </xf>
    <xf numFmtId="9" fontId="10" fillId="0" borderId="0" xfId="0" applyNumberFormat="1" applyFont="1" applyBorder="1" applyAlignment="1">
      <alignment horizontal="right" vertical="center"/>
    </xf>
    <xf numFmtId="168" fontId="10" fillId="0" borderId="0" xfId="1" applyNumberFormat="1" applyFont="1" applyBorder="1" applyAlignment="1">
      <alignment horizontal="right" vertical="center"/>
    </xf>
    <xf numFmtId="2" fontId="10" fillId="0" borderId="0" xfId="1" applyNumberFormat="1" applyFont="1" applyBorder="1" applyAlignment="1">
      <alignment horizontal="right" vertical="center"/>
    </xf>
    <xf numFmtId="166" fontId="10" fillId="0" borderId="0" xfId="1" applyNumberFormat="1" applyFont="1" applyBorder="1" applyAlignment="1">
      <alignment horizontal="right" vertical="center"/>
    </xf>
    <xf numFmtId="2" fontId="9" fillId="0" borderId="0" xfId="1" applyNumberFormat="1" applyFont="1" applyBorder="1" applyAlignment="1">
      <alignment horizontal="right" vertical="center"/>
    </xf>
    <xf numFmtId="166" fontId="9" fillId="0" borderId="0" xfId="1" applyNumberFormat="1" applyFont="1" applyBorder="1" applyAlignment="1">
      <alignment horizontal="right" vertical="center"/>
    </xf>
    <xf numFmtId="0" fontId="11" fillId="0" borderId="0" xfId="0" applyFont="1" applyFill="1" applyBorder="1"/>
    <xf numFmtId="0" fontId="0" fillId="0" borderId="0" xfId="0" applyBorder="1" applyAlignment="1">
      <alignment horizontal="left" vertical="center" indent="1"/>
    </xf>
    <xf numFmtId="165" fontId="12" fillId="0" borderId="0" xfId="0" applyNumberFormat="1" applyFont="1" applyBorder="1" applyAlignment="1">
      <alignment horizontal="center" vertical="center"/>
    </xf>
    <xf numFmtId="0" fontId="13" fillId="0" borderId="0" xfId="0" applyFont="1" applyBorder="1" applyAlignment="1">
      <alignment horizontal="right" vertical="center" wrapText="1"/>
    </xf>
    <xf numFmtId="0" fontId="0" fillId="0" borderId="0" xfId="0" applyFont="1" applyFill="1" applyBorder="1" applyAlignment="1">
      <alignment horizontal="center" vertical="center" wrapText="1"/>
    </xf>
    <xf numFmtId="171" fontId="10" fillId="0" borderId="0" xfId="0" applyNumberFormat="1" applyFont="1" applyBorder="1" applyAlignment="1">
      <alignment horizontal="right" vertical="center"/>
    </xf>
    <xf numFmtId="166" fontId="9" fillId="0" borderId="0" xfId="0" applyNumberFormat="1" applyFont="1" applyFill="1" applyBorder="1" applyAlignment="1">
      <alignment horizontal="right" vertical="center" wrapText="1"/>
    </xf>
    <xf numFmtId="166" fontId="10" fillId="0" borderId="0" xfId="0" applyNumberFormat="1" applyFont="1" applyFill="1" applyBorder="1" applyAlignment="1">
      <alignment horizontal="right" vertical="center" wrapText="1"/>
    </xf>
    <xf numFmtId="172" fontId="0" fillId="0" borderId="0" xfId="1" applyNumberFormat="1" applyFont="1" applyBorder="1" applyAlignment="1">
      <alignment horizontal="right" vertical="center" shrinkToFit="1"/>
    </xf>
    <xf numFmtId="0" fontId="0" fillId="0" borderId="4" xfId="0" applyFill="1" applyBorder="1"/>
    <xf numFmtId="0" fontId="16" fillId="0" borderId="0" xfId="0" applyFont="1" applyBorder="1"/>
    <xf numFmtId="0" fontId="0" fillId="0" borderId="0" xfId="0" applyBorder="1" applyAlignment="1">
      <alignment horizontal="left"/>
    </xf>
    <xf numFmtId="0" fontId="18" fillId="0" borderId="0" xfId="0" applyFont="1" applyBorder="1" applyAlignment="1">
      <alignment vertical="top" wrapText="1"/>
    </xf>
    <xf numFmtId="0" fontId="0" fillId="0" borderId="1" xfId="0" applyBorder="1" applyAlignment="1">
      <alignment horizontal="right" indent="1"/>
    </xf>
    <xf numFmtId="0" fontId="23" fillId="0" borderId="0" xfId="0" applyFont="1" applyBorder="1" applyAlignment="1">
      <alignment vertical="center" wrapText="1"/>
    </xf>
    <xf numFmtId="0" fontId="23" fillId="0" borderId="0" xfId="0" applyFont="1" applyFill="1" applyBorder="1" applyAlignment="1">
      <alignment horizontal="center" vertical="center" wrapText="1"/>
    </xf>
    <xf numFmtId="0" fontId="25" fillId="0" borderId="0" xfId="0" applyFont="1" applyBorder="1" applyAlignment="1">
      <alignment vertical="top" wrapText="1"/>
    </xf>
    <xf numFmtId="0" fontId="6" fillId="0" borderId="4" xfId="0" applyFont="1" applyFill="1" applyBorder="1"/>
    <xf numFmtId="0" fontId="6" fillId="0" borderId="5" xfId="0" applyFont="1" applyFill="1" applyBorder="1"/>
    <xf numFmtId="0" fontId="11" fillId="0" borderId="1" xfId="0" applyFont="1" applyFill="1" applyBorder="1"/>
    <xf numFmtId="0" fontId="0" fillId="0" borderId="0" xfId="0" applyFont="1" applyFill="1" applyBorder="1"/>
    <xf numFmtId="0" fontId="22" fillId="0" borderId="0" xfId="0" applyFont="1" applyBorder="1" applyAlignment="1">
      <alignment vertical="center" wrapText="1"/>
    </xf>
    <xf numFmtId="0" fontId="13" fillId="0" borderId="0" xfId="0" applyFont="1" applyBorder="1" applyAlignment="1">
      <alignment horizontal="left" vertical="center" wrapText="1"/>
    </xf>
    <xf numFmtId="0" fontId="23" fillId="0" borderId="0" xfId="0" applyFont="1" applyBorder="1" applyAlignment="1">
      <alignment horizontal="left" vertical="center" wrapText="1"/>
    </xf>
    <xf numFmtId="0" fontId="23" fillId="0" borderId="0" xfId="0" applyFont="1" applyFill="1" applyBorder="1" applyAlignment="1">
      <alignment wrapText="1"/>
    </xf>
    <xf numFmtId="0" fontId="23" fillId="0" borderId="0" xfId="0" applyFont="1" applyBorder="1" applyAlignment="1">
      <alignment wrapText="1"/>
    </xf>
    <xf numFmtId="0" fontId="24" fillId="0" borderId="0" xfId="0" applyFont="1" applyBorder="1" applyAlignment="1">
      <alignment wrapText="1"/>
    </xf>
    <xf numFmtId="0" fontId="0" fillId="0" borderId="0" xfId="0" applyFont="1" applyFill="1" applyBorder="1" applyAlignment="1">
      <alignment horizontal="right" vertical="center" wrapText="1"/>
    </xf>
    <xf numFmtId="0" fontId="0" fillId="0" borderId="0" xfId="0" applyFont="1" applyFill="1" applyBorder="1" applyAlignment="1">
      <alignment horizontal="left" vertical="center" wrapText="1" indent="1"/>
    </xf>
    <xf numFmtId="0" fontId="13" fillId="0" borderId="0" xfId="0" applyFont="1" applyBorder="1" applyAlignment="1">
      <alignment horizontal="left" vertical="center" indent="1"/>
    </xf>
    <xf numFmtId="0" fontId="15" fillId="0" borderId="0" xfId="2" applyFont="1" applyFill="1" applyBorder="1" applyAlignment="1">
      <alignment horizontal="left" wrapText="1" shrinkToFit="1"/>
    </xf>
    <xf numFmtId="0" fontId="15" fillId="0" borderId="0" xfId="2" applyFont="1" applyFill="1" applyBorder="1" applyAlignment="1">
      <alignment horizontal="left" shrinkToFit="1"/>
    </xf>
    <xf numFmtId="0" fontId="13" fillId="0" borderId="0" xfId="0" applyFont="1" applyFill="1" applyBorder="1" applyAlignment="1">
      <alignment horizontal="right" vertical="center" wrapText="1"/>
    </xf>
    <xf numFmtId="0" fontId="9" fillId="0" borderId="0" xfId="0" applyFont="1" applyFill="1" applyBorder="1" applyAlignment="1">
      <alignment horizontal="right" vertical="center"/>
    </xf>
    <xf numFmtId="0" fontId="0" fillId="0" borderId="3" xfId="0" applyFill="1" applyBorder="1" applyAlignment="1">
      <alignment horizontal="right" indent="1"/>
    </xf>
    <xf numFmtId="0" fontId="0" fillId="0" borderId="0" xfId="0" applyFill="1" applyBorder="1" applyAlignment="1">
      <alignment horizontal="right" indent="1"/>
    </xf>
    <xf numFmtId="0" fontId="10" fillId="0" borderId="0" xfId="0" applyFont="1" applyFill="1" applyBorder="1" applyAlignment="1">
      <alignment horizontal="right" vertical="center"/>
    </xf>
    <xf numFmtId="0" fontId="0" fillId="0" borderId="0" xfId="0" applyFill="1" applyBorder="1" applyAlignment="1">
      <alignment horizontal="left" vertical="center" indent="1"/>
    </xf>
    <xf numFmtId="0" fontId="23" fillId="0" borderId="0" xfId="0" applyFont="1" applyFill="1" applyBorder="1" applyAlignment="1">
      <alignment vertical="center" wrapText="1"/>
    </xf>
    <xf numFmtId="169" fontId="9" fillId="0" borderId="0" xfId="0" applyNumberFormat="1" applyFont="1" applyFill="1" applyBorder="1" applyAlignment="1">
      <alignment horizontal="right" vertical="center"/>
    </xf>
    <xf numFmtId="0" fontId="10" fillId="0" borderId="0" xfId="0" quotePrefix="1" applyFont="1" applyFill="1" applyBorder="1" applyAlignment="1">
      <alignment horizontal="right" vertical="center"/>
    </xf>
    <xf numFmtId="169" fontId="9" fillId="0" borderId="0" xfId="0" quotePrefix="1" applyNumberFormat="1" applyFont="1" applyFill="1" applyBorder="1" applyAlignment="1">
      <alignment horizontal="right" vertical="center"/>
    </xf>
    <xf numFmtId="0" fontId="13" fillId="0" borderId="0" xfId="0" applyFont="1" applyFill="1" applyBorder="1" applyAlignment="1">
      <alignment horizontal="left" vertical="center" indent="1"/>
    </xf>
    <xf numFmtId="168" fontId="10" fillId="0" borderId="0" xfId="1" applyNumberFormat="1" applyFont="1" applyFill="1" applyBorder="1" applyAlignment="1">
      <alignment horizontal="right" vertical="center"/>
    </xf>
    <xf numFmtId="164" fontId="10" fillId="0" borderId="0" xfId="1" applyNumberFormat="1" applyFont="1" applyFill="1" applyBorder="1" applyAlignment="1">
      <alignment horizontal="right" vertical="center"/>
    </xf>
    <xf numFmtId="171" fontId="9" fillId="0" borderId="0" xfId="1" applyNumberFormat="1" applyFont="1" applyFill="1" applyBorder="1" applyAlignment="1">
      <alignment horizontal="right" vertical="center"/>
    </xf>
    <xf numFmtId="9" fontId="9" fillId="0" borderId="0" xfId="0" applyNumberFormat="1" applyFont="1" applyFill="1" applyBorder="1" applyAlignment="1">
      <alignment horizontal="right" vertical="center"/>
    </xf>
    <xf numFmtId="10" fontId="9" fillId="0" borderId="0" xfId="1" applyNumberFormat="1" applyFont="1" applyFill="1" applyBorder="1" applyAlignment="1">
      <alignment horizontal="right" vertical="center"/>
    </xf>
    <xf numFmtId="167" fontId="9" fillId="0" borderId="0" xfId="1" applyNumberFormat="1" applyFont="1" applyFill="1" applyBorder="1" applyAlignment="1">
      <alignment horizontal="right" vertical="center"/>
    </xf>
    <xf numFmtId="0" fontId="23" fillId="0" borderId="0" xfId="0" applyFont="1" applyFill="1" applyBorder="1" applyAlignment="1">
      <alignment horizontal="left" vertical="center" wrapText="1"/>
    </xf>
    <xf numFmtId="0" fontId="0" fillId="0" borderId="0" xfId="0" applyFill="1" applyBorder="1" applyAlignment="1">
      <alignment horizontal="right" vertical="center" wrapText="1"/>
    </xf>
    <xf numFmtId="0" fontId="0" fillId="0" borderId="0" xfId="0" applyFill="1" applyBorder="1" applyAlignment="1">
      <alignment vertical="center"/>
    </xf>
    <xf numFmtId="0" fontId="0" fillId="0" borderId="0" xfId="0" applyFill="1" applyBorder="1" applyAlignment="1">
      <alignment horizontal="right" vertical="center"/>
    </xf>
    <xf numFmtId="173" fontId="9" fillId="0" borderId="0" xfId="1" applyNumberFormat="1" applyFont="1" applyFill="1" applyBorder="1" applyAlignment="1">
      <alignment horizontal="right" vertical="center"/>
    </xf>
    <xf numFmtId="171" fontId="10" fillId="0" borderId="0" xfId="1" applyNumberFormat="1" applyFont="1" applyFill="1" applyBorder="1" applyAlignment="1">
      <alignment horizontal="right" vertical="center"/>
    </xf>
    <xf numFmtId="0" fontId="27" fillId="0" borderId="0" xfId="0" applyFont="1" applyBorder="1" applyAlignment="1">
      <alignment horizontal="right" vertical="center" wrapText="1"/>
    </xf>
    <xf numFmtId="0" fontId="2" fillId="0" borderId="3" xfId="0" applyFont="1" applyBorder="1" applyAlignment="1">
      <alignment horizontal="right" vertical="center"/>
    </xf>
    <xf numFmtId="0" fontId="2" fillId="0" borderId="0" xfId="0" applyFont="1" applyBorder="1" applyAlignment="1">
      <alignment horizontal="right" vertical="center"/>
    </xf>
    <xf numFmtId="0" fontId="2" fillId="0" borderId="0" xfId="0" applyFont="1" applyBorder="1" applyAlignment="1">
      <alignment horizontal="left" vertical="center"/>
    </xf>
    <xf numFmtId="0" fontId="15" fillId="0" borderId="0" xfId="2" applyFont="1" applyFill="1" applyBorder="1" applyAlignment="1">
      <alignment horizontal="left" wrapText="1" shrinkToFit="1"/>
    </xf>
    <xf numFmtId="0" fontId="15" fillId="0" borderId="0" xfId="2" applyFont="1" applyFill="1" applyBorder="1" applyAlignment="1">
      <alignment horizontal="left" shrinkToFit="1"/>
    </xf>
    <xf numFmtId="0" fontId="15" fillId="0" borderId="0" xfId="2" quotePrefix="1" applyFont="1" applyFill="1" applyBorder="1" applyAlignment="1">
      <alignment horizontal="left" wrapText="1" shrinkToFit="1"/>
    </xf>
    <xf numFmtId="0" fontId="17" fillId="0" borderId="0" xfId="0" applyFont="1" applyBorder="1" applyAlignment="1">
      <alignment horizontal="center"/>
    </xf>
    <xf numFmtId="0" fontId="18" fillId="0" borderId="0" xfId="0" applyFont="1" applyBorder="1" applyAlignment="1">
      <alignment horizontal="left" vertical="top" wrapText="1"/>
    </xf>
    <xf numFmtId="0" fontId="19" fillId="0" borderId="0" xfId="0" applyFont="1" applyBorder="1" applyAlignment="1">
      <alignment horizontal="center"/>
    </xf>
    <xf numFmtId="0" fontId="6" fillId="0" borderId="5" xfId="0" applyFont="1" applyFill="1" applyBorder="1" applyAlignment="1">
      <alignment horizontal="center" vertical="center" wrapText="1"/>
    </xf>
    <xf numFmtId="0" fontId="0" fillId="0" borderId="1" xfId="0" applyFont="1" applyFill="1" applyBorder="1" applyAlignment="1">
      <alignment horizontal="center" vertical="center" wrapText="1"/>
    </xf>
    <xf numFmtId="165" fontId="21" fillId="0" borderId="2" xfId="0" applyNumberFormat="1" applyFont="1" applyBorder="1" applyAlignment="1">
      <alignment horizontal="center" vertical="center"/>
    </xf>
    <xf numFmtId="165" fontId="12" fillId="0" borderId="5" xfId="0" applyNumberFormat="1" applyFont="1" applyBorder="1" applyAlignment="1">
      <alignment horizontal="center" vertical="center"/>
    </xf>
    <xf numFmtId="165" fontId="26" fillId="0" borderId="0" xfId="0" applyNumberFormat="1" applyFont="1" applyBorder="1" applyAlignment="1">
      <alignment horizontal="center"/>
    </xf>
    <xf numFmtId="0" fontId="5" fillId="0" borderId="4" xfId="0" applyFont="1" applyFill="1" applyBorder="1" applyAlignment="1">
      <alignment horizontal="center" vertical="center" shrinkToFit="1"/>
    </xf>
    <xf numFmtId="0" fontId="6" fillId="0" borderId="0" xfId="0" applyFont="1" applyBorder="1" applyAlignment="1">
      <alignment horizontal="center" vertical="center" wrapText="1"/>
    </xf>
    <xf numFmtId="0" fontId="6" fillId="0" borderId="4" xfId="0" applyFont="1" applyFill="1" applyBorder="1" applyAlignment="1">
      <alignment horizontal="center" vertical="center" wrapText="1"/>
    </xf>
    <xf numFmtId="0" fontId="13" fillId="0" borderId="0" xfId="0" applyFont="1" applyBorder="1" applyAlignment="1">
      <alignment horizontal="left" vertical="center" indent="1"/>
    </xf>
    <xf numFmtId="0" fontId="0" fillId="0" borderId="0" xfId="0" applyFill="1" applyBorder="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1895475</xdr:colOff>
      <xdr:row>52</xdr:row>
      <xdr:rowOff>85726</xdr:rowOff>
    </xdr:from>
    <xdr:to>
      <xdr:col>6</xdr:col>
      <xdr:colOff>27512</xdr:colOff>
      <xdr:row>52</xdr:row>
      <xdr:rowOff>660978</xdr:rowOff>
    </xdr:to>
    <xdr:grpSp>
      <xdr:nvGrpSpPr>
        <xdr:cNvPr id="5" name="Group 4"/>
        <xdr:cNvGrpSpPr/>
      </xdr:nvGrpSpPr>
      <xdr:grpSpPr>
        <a:xfrm>
          <a:off x="5324475" y="18440401"/>
          <a:ext cx="541862" cy="575252"/>
          <a:chOff x="140793" y="-2524"/>
          <a:chExt cx="892126" cy="811307"/>
        </a:xfrm>
      </xdr:grpSpPr>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793" y="-2241"/>
            <a:ext cx="892126" cy="811024"/>
          </a:xfrm>
          <a:prstGeom prst="rect">
            <a:avLst/>
          </a:prstGeom>
        </xdr:spPr>
      </xdr:pic>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793" y="-2524"/>
            <a:ext cx="892126" cy="811024"/>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research.cs.wisc.edu/adsl/Publications/latent-sigmetrics07.pdf" TargetMode="External"/><Relationship Id="rId2" Type="http://schemas.openxmlformats.org/officeDocument/2006/relationships/hyperlink" Target="http://www.intel.com/content/www/us/en/solid-state-drives/ssd-dc-s3500-1-2tb-1-6tb-spec.html" TargetMode="External"/><Relationship Id="rId1" Type="http://schemas.openxmlformats.org/officeDocument/2006/relationships/hyperlink" Target="http://www.intel.com/content/dam/doc/technology-brief/intel-it-validating-reliability-of-intel-solid-state-drives-brief.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research.google.com/pubs/pub32774.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69"/>
  <sheetViews>
    <sheetView showGridLines="0" tabSelected="1" zoomScaleNormal="100" workbookViewId="0">
      <pane ySplit="2" topLeftCell="A3" activePane="bottomLeft" state="frozen"/>
      <selection pane="bottomLeft" activeCell="D40" sqref="D40"/>
    </sheetView>
  </sheetViews>
  <sheetFormatPr defaultColWidth="9" defaultRowHeight="15" x14ac:dyDescent="0.25"/>
  <cols>
    <col min="1" max="1" width="3.5703125" style="1" customWidth="1"/>
    <col min="2" max="2" width="46" style="15" customWidth="1"/>
    <col min="3" max="3" width="3.28515625" style="15" customWidth="1"/>
    <col min="4" max="4" width="27" style="9" customWidth="1"/>
    <col min="5" max="6" width="3.85546875" style="1" customWidth="1"/>
    <col min="7" max="7" width="27" style="12" customWidth="1"/>
    <col min="8" max="8" width="13.85546875" style="28" customWidth="1"/>
    <col min="9" max="9" width="35.85546875" style="41" customWidth="1"/>
    <col min="10" max="16384" width="9" style="1"/>
  </cols>
  <sheetData>
    <row r="1" spans="2:9" ht="41.65" customHeight="1" x14ac:dyDescent="0.45">
      <c r="B1" s="98" t="s">
        <v>8</v>
      </c>
      <c r="C1" s="98"/>
      <c r="D1" s="98"/>
      <c r="E1" s="98"/>
      <c r="F1" s="98"/>
      <c r="G1" s="98"/>
      <c r="H1" s="98"/>
      <c r="I1" s="98"/>
    </row>
    <row r="2" spans="2:9" s="12" customFormat="1" ht="24.4" customHeight="1" x14ac:dyDescent="0.45">
      <c r="B2" s="14"/>
      <c r="C2" s="14"/>
      <c r="D2" s="8" t="s">
        <v>10</v>
      </c>
      <c r="E2" s="83"/>
      <c r="F2" s="84"/>
      <c r="G2" s="11" t="s">
        <v>7</v>
      </c>
      <c r="H2" s="85"/>
      <c r="I2" s="48"/>
    </row>
    <row r="3" spans="2:9" s="44" customFormat="1" ht="28.5" customHeight="1" x14ac:dyDescent="0.85">
      <c r="B3" s="99" t="s">
        <v>31</v>
      </c>
      <c r="C3" s="99"/>
      <c r="D3" s="99"/>
      <c r="E3" s="99"/>
      <c r="F3" s="99"/>
      <c r="G3" s="99"/>
      <c r="H3" s="99"/>
      <c r="I3" s="99"/>
    </row>
    <row r="4" spans="2:9" s="47" customFormat="1" x14ac:dyDescent="0.25">
      <c r="B4" s="31"/>
      <c r="C4" s="31"/>
      <c r="D4" s="56"/>
      <c r="E4" s="31"/>
      <c r="F4" s="31"/>
      <c r="G4" s="31"/>
      <c r="H4" s="31"/>
      <c r="I4" s="31"/>
    </row>
    <row r="5" spans="2:9" x14ac:dyDescent="0.25">
      <c r="B5" s="15" t="s">
        <v>38</v>
      </c>
      <c r="D5" s="100" t="s">
        <v>20</v>
      </c>
      <c r="E5" s="100"/>
      <c r="F5" s="100"/>
      <c r="G5" s="100"/>
      <c r="H5" s="100"/>
      <c r="I5" s="100"/>
    </row>
    <row r="6" spans="2:9" x14ac:dyDescent="0.25">
      <c r="B6" s="15" t="s">
        <v>1</v>
      </c>
      <c r="D6" s="100" t="s">
        <v>24</v>
      </c>
      <c r="E6" s="100"/>
      <c r="F6" s="100"/>
      <c r="G6" s="100"/>
      <c r="H6" s="100"/>
      <c r="I6" s="100"/>
    </row>
    <row r="7" spans="2:9" x14ac:dyDescent="0.25">
      <c r="B7" s="15" t="s">
        <v>17</v>
      </c>
      <c r="D7" s="100" t="s">
        <v>21</v>
      </c>
      <c r="E7" s="100"/>
      <c r="F7" s="100"/>
      <c r="G7" s="100"/>
      <c r="H7" s="100"/>
      <c r="I7" s="100"/>
    </row>
    <row r="8" spans="2:9" x14ac:dyDescent="0.25">
      <c r="B8" s="15" t="s">
        <v>18</v>
      </c>
      <c r="D8" s="100" t="s">
        <v>23</v>
      </c>
      <c r="E8" s="100"/>
      <c r="F8" s="100"/>
      <c r="G8" s="100"/>
      <c r="H8" s="100"/>
      <c r="I8" s="100"/>
    </row>
    <row r="9" spans="2:9" x14ac:dyDescent="0.25">
      <c r="B9" s="15" t="s">
        <v>22</v>
      </c>
      <c r="D9" s="100" t="s">
        <v>41</v>
      </c>
      <c r="E9" s="100"/>
      <c r="F9" s="100"/>
      <c r="G9" s="100"/>
      <c r="H9" s="100"/>
      <c r="I9" s="100"/>
    </row>
    <row r="10" spans="2:9" x14ac:dyDescent="0.25">
      <c r="B10" s="15" t="s">
        <v>42</v>
      </c>
      <c r="D10" s="56" t="s">
        <v>43</v>
      </c>
      <c r="E10" s="56"/>
      <c r="F10" s="56"/>
      <c r="G10" s="56"/>
      <c r="H10" s="56"/>
      <c r="I10" s="49"/>
    </row>
    <row r="11" spans="2:9" x14ac:dyDescent="0.25">
      <c r="B11" s="15" t="s">
        <v>19</v>
      </c>
      <c r="D11" s="100" t="s">
        <v>25</v>
      </c>
      <c r="E11" s="100"/>
      <c r="F11" s="100"/>
      <c r="G11" s="100"/>
      <c r="H11" s="100"/>
      <c r="I11" s="100"/>
    </row>
    <row r="12" spans="2:9" x14ac:dyDescent="0.25">
      <c r="B12" s="16" t="s">
        <v>26</v>
      </c>
      <c r="C12" s="16"/>
      <c r="D12" s="100" t="s">
        <v>30</v>
      </c>
      <c r="E12" s="100"/>
      <c r="F12" s="100"/>
      <c r="G12" s="100"/>
      <c r="H12" s="100"/>
      <c r="I12" s="100"/>
    </row>
    <row r="13" spans="2:9" x14ac:dyDescent="0.25">
      <c r="B13" s="16" t="s">
        <v>27</v>
      </c>
      <c r="C13" s="16"/>
      <c r="D13" s="56" t="s">
        <v>63</v>
      </c>
      <c r="E13" s="56"/>
      <c r="F13" s="56"/>
      <c r="G13" s="56"/>
      <c r="H13" s="56"/>
      <c r="I13" s="50"/>
    </row>
    <row r="14" spans="2:9" x14ac:dyDescent="0.25">
      <c r="B14" s="16" t="s">
        <v>28</v>
      </c>
      <c r="C14" s="16"/>
      <c r="D14" s="56" t="s">
        <v>53</v>
      </c>
      <c r="E14" s="56"/>
      <c r="F14" s="56"/>
      <c r="G14" s="56"/>
      <c r="H14" s="56"/>
      <c r="I14" s="50"/>
    </row>
    <row r="15" spans="2:9" x14ac:dyDescent="0.25">
      <c r="B15" s="16"/>
      <c r="C15" s="16"/>
      <c r="D15" s="56"/>
      <c r="E15" s="56"/>
      <c r="F15" s="56"/>
      <c r="G15" s="56"/>
      <c r="H15" s="56"/>
      <c r="I15" s="50"/>
    </row>
    <row r="16" spans="2:9" x14ac:dyDescent="0.25">
      <c r="B16" s="54"/>
      <c r="C16" s="54"/>
      <c r="D16" s="69" t="s">
        <v>64</v>
      </c>
      <c r="E16" s="69"/>
      <c r="F16" s="69"/>
      <c r="G16" s="69"/>
      <c r="H16" s="69"/>
      <c r="I16" s="76"/>
    </row>
    <row r="17" spans="2:26" x14ac:dyDescent="0.25">
      <c r="B17" s="54"/>
      <c r="C17" s="54"/>
      <c r="D17" s="69"/>
      <c r="E17" s="69"/>
      <c r="F17" s="69"/>
      <c r="G17" s="69"/>
      <c r="H17" s="69"/>
      <c r="I17" s="76"/>
    </row>
    <row r="18" spans="2:26" ht="24.95" customHeight="1" x14ac:dyDescent="0.25">
      <c r="B18" s="77" t="s">
        <v>0</v>
      </c>
      <c r="C18" s="77"/>
      <c r="D18" s="5"/>
      <c r="E18" s="101">
        <v>365.25</v>
      </c>
      <c r="F18" s="101"/>
      <c r="G18" s="78"/>
      <c r="H18" s="64" t="s">
        <v>56</v>
      </c>
      <c r="I18" s="65" t="s">
        <v>34</v>
      </c>
    </row>
    <row r="19" spans="2:26" ht="24.95" customHeight="1" x14ac:dyDescent="0.25">
      <c r="B19" s="77" t="s">
        <v>2</v>
      </c>
      <c r="C19" s="77"/>
      <c r="D19" s="60">
        <v>5</v>
      </c>
      <c r="E19" s="61"/>
      <c r="F19" s="62"/>
      <c r="G19" s="63">
        <v>3</v>
      </c>
      <c r="H19" s="64"/>
      <c r="I19" s="65"/>
    </row>
    <row r="20" spans="2:26" x14ac:dyDescent="0.25">
      <c r="B20" s="77"/>
      <c r="C20" s="77"/>
      <c r="D20" s="79"/>
      <c r="E20" s="62"/>
      <c r="F20" s="62"/>
      <c r="G20" s="79"/>
      <c r="H20" s="64"/>
      <c r="I20" s="65"/>
    </row>
    <row r="21" spans="2:26" s="45" customFormat="1" ht="28.5" customHeight="1" x14ac:dyDescent="0.45">
      <c r="B21" s="92" t="s">
        <v>11</v>
      </c>
      <c r="C21" s="92"/>
      <c r="D21" s="92"/>
      <c r="E21" s="92"/>
      <c r="F21" s="92"/>
      <c r="G21" s="92"/>
      <c r="H21" s="92"/>
      <c r="I21" s="92"/>
    </row>
    <row r="22" spans="2:26" s="46" customFormat="1" ht="23.25" x14ac:dyDescent="0.35">
      <c r="B22" s="93" t="s">
        <v>59</v>
      </c>
      <c r="C22" s="93"/>
      <c r="D22" s="93"/>
      <c r="E22" s="93"/>
      <c r="F22" s="93"/>
      <c r="G22" s="93"/>
      <c r="H22" s="93"/>
      <c r="I22" s="93"/>
    </row>
    <row r="23" spans="2:26" s="47" customFormat="1" x14ac:dyDescent="0.25">
      <c r="B23" s="54"/>
      <c r="C23" s="54"/>
      <c r="D23" s="54"/>
      <c r="E23" s="31"/>
      <c r="F23" s="31"/>
      <c r="G23" s="31"/>
      <c r="H23" s="55"/>
      <c r="I23" s="42"/>
      <c r="J23" s="1"/>
      <c r="K23" s="1"/>
      <c r="L23" s="1"/>
      <c r="M23" s="1"/>
      <c r="N23" s="1"/>
      <c r="O23" s="1"/>
      <c r="P23" s="1"/>
      <c r="Q23" s="1"/>
      <c r="R23" s="1"/>
      <c r="S23" s="1"/>
      <c r="T23" s="1"/>
      <c r="U23" s="1"/>
      <c r="V23" s="1"/>
      <c r="W23" s="1"/>
      <c r="X23" s="1"/>
      <c r="Y23" s="1"/>
      <c r="Z23" s="1"/>
    </row>
    <row r="24" spans="2:26" s="3" customFormat="1" ht="26.45" customHeight="1" x14ac:dyDescent="0.25">
      <c r="B24" s="59" t="s">
        <v>6</v>
      </c>
      <c r="C24" s="59"/>
      <c r="D24" s="60">
        <v>0.05</v>
      </c>
      <c r="E24" s="61"/>
      <c r="F24" s="62"/>
      <c r="G24" s="63">
        <v>4</v>
      </c>
      <c r="H24" s="64" t="s">
        <v>4</v>
      </c>
      <c r="I24" s="65" t="s">
        <v>60</v>
      </c>
      <c r="J24" s="1"/>
      <c r="K24" s="1"/>
      <c r="L24" s="1"/>
      <c r="M24" s="1"/>
      <c r="N24" s="1"/>
      <c r="O24" s="1"/>
      <c r="P24" s="1"/>
      <c r="Q24" s="1"/>
      <c r="R24" s="1"/>
      <c r="S24" s="1"/>
      <c r="T24" s="1"/>
      <c r="U24" s="1"/>
      <c r="V24" s="1"/>
      <c r="W24" s="1"/>
      <c r="X24" s="1"/>
      <c r="Y24" s="1"/>
      <c r="Z24" s="1"/>
    </row>
    <row r="25" spans="2:26" s="3" customFormat="1" ht="90.75" customHeight="1" x14ac:dyDescent="0.25">
      <c r="B25" s="59" t="s">
        <v>62</v>
      </c>
      <c r="C25" s="59"/>
      <c r="D25" s="66">
        <f>512*0.01*2000/5</f>
        <v>2048</v>
      </c>
      <c r="E25" s="61"/>
      <c r="F25" s="62"/>
      <c r="G25" s="67" t="s">
        <v>29</v>
      </c>
      <c r="H25" s="64" t="s">
        <v>9</v>
      </c>
      <c r="I25" s="65" t="s">
        <v>67</v>
      </c>
      <c r="J25" s="1"/>
      <c r="K25" s="1"/>
      <c r="L25" s="1"/>
      <c r="M25" s="1"/>
      <c r="N25" s="1"/>
      <c r="O25" s="1"/>
      <c r="P25" s="1"/>
      <c r="Q25" s="1"/>
      <c r="R25" s="1"/>
      <c r="S25" s="1"/>
      <c r="T25" s="1"/>
      <c r="U25" s="1"/>
      <c r="V25" s="1"/>
      <c r="W25" s="1"/>
      <c r="X25" s="1"/>
      <c r="Y25" s="1"/>
      <c r="Z25" s="1"/>
    </row>
    <row r="26" spans="2:26" s="4" customFormat="1" ht="60" x14ac:dyDescent="0.25">
      <c r="B26" s="59" t="s">
        <v>61</v>
      </c>
      <c r="C26" s="59"/>
      <c r="D26" s="68" t="s">
        <v>29</v>
      </c>
      <c r="E26" s="61"/>
      <c r="F26" s="62"/>
      <c r="G26" s="63">
        <f>512 * 20 * 1000000000 * 8 / 10^17</f>
        <v>8.1919999999999996E-4</v>
      </c>
      <c r="H26" s="69" t="s">
        <v>5</v>
      </c>
      <c r="I26" s="65" t="s">
        <v>65</v>
      </c>
      <c r="J26" s="1"/>
      <c r="K26" s="1"/>
      <c r="L26" s="1"/>
      <c r="M26" s="1"/>
      <c r="N26" s="1"/>
      <c r="O26" s="1"/>
      <c r="P26" s="1"/>
      <c r="Q26" s="1"/>
      <c r="R26" s="1"/>
      <c r="S26" s="1"/>
      <c r="T26" s="1"/>
      <c r="U26" s="1"/>
      <c r="V26" s="1"/>
      <c r="W26" s="1"/>
      <c r="X26" s="1"/>
      <c r="Y26" s="1"/>
      <c r="Z26" s="1"/>
    </row>
    <row r="27" spans="2:26" ht="26.45" customHeight="1" x14ac:dyDescent="0.25">
      <c r="B27" s="59" t="s">
        <v>70</v>
      </c>
      <c r="C27" s="59"/>
      <c r="D27" s="74">
        <f>D24/1000*D25</f>
        <v>0.1024</v>
      </c>
      <c r="E27" s="61"/>
      <c r="F27" s="62"/>
      <c r="G27" s="70">
        <f>G24/1000*G26</f>
        <v>3.2768000000000001E-6</v>
      </c>
      <c r="H27" s="64"/>
      <c r="I27" s="65"/>
    </row>
    <row r="28" spans="2:26" ht="26.45" customHeight="1" x14ac:dyDescent="0.25">
      <c r="B28" s="59" t="s">
        <v>55</v>
      </c>
      <c r="C28" s="59"/>
      <c r="D28" s="60">
        <v>7</v>
      </c>
      <c r="E28" s="61"/>
      <c r="F28" s="62"/>
      <c r="G28" s="63">
        <v>7</v>
      </c>
      <c r="H28" s="64" t="s">
        <v>56</v>
      </c>
      <c r="I28" s="65" t="s">
        <v>14</v>
      </c>
    </row>
    <row r="29" spans="2:26" ht="26.45" customHeight="1" x14ac:dyDescent="0.25">
      <c r="B29" s="30" t="s">
        <v>51</v>
      </c>
      <c r="C29" s="30"/>
      <c r="D29" s="80">
        <f>D27*D28/D</f>
        <v>1.9624914442162903E-3</v>
      </c>
      <c r="E29" s="61"/>
      <c r="F29" s="62"/>
      <c r="G29" s="71">
        <f>G27*G28/D</f>
        <v>6.2799726214921288E-8</v>
      </c>
    </row>
    <row r="30" spans="2:26" ht="82.5" customHeight="1" x14ac:dyDescent="0.25">
      <c r="B30" s="30" t="s">
        <v>68</v>
      </c>
      <c r="C30" s="30"/>
      <c r="D30" s="72">
        <f>D29^D19</f>
        <v>2.9109775777945473E-14</v>
      </c>
      <c r="E30" s="61"/>
      <c r="F30" s="62"/>
      <c r="G30" s="67" t="s">
        <v>29</v>
      </c>
    </row>
    <row r="31" spans="2:26" ht="96" customHeight="1" x14ac:dyDescent="0.25">
      <c r="B31" s="15" t="s">
        <v>69</v>
      </c>
      <c r="D31" s="68" t="s">
        <v>29</v>
      </c>
      <c r="E31" s="61"/>
      <c r="F31" s="62"/>
      <c r="G31" s="81">
        <f>(COMBIN(G19,G19-1)* (G29^(G19-1))*(1-G29)) +  (G29^(G19))</f>
        <v>1.1831416342667392E-14</v>
      </c>
    </row>
    <row r="32" spans="2:26" ht="26.45" customHeight="1" x14ac:dyDescent="0.25">
      <c r="B32" s="15" t="s">
        <v>13</v>
      </c>
      <c r="D32" s="17">
        <f>D/D28</f>
        <v>52.178571428571431</v>
      </c>
      <c r="E32" s="6"/>
      <c r="F32" s="2"/>
      <c r="G32" s="20">
        <f>D/G28</f>
        <v>52.178571428571431</v>
      </c>
    </row>
    <row r="33" spans="2:9" ht="60" x14ac:dyDescent="0.25">
      <c r="B33" s="15" t="s">
        <v>71</v>
      </c>
      <c r="D33" s="26">
        <f>(1-D30)^D32</f>
        <v>0.99999999999848221</v>
      </c>
      <c r="E33" s="6"/>
      <c r="F33" s="2"/>
      <c r="G33" s="24">
        <f>(1-G31)^G32</f>
        <v>0.99999999999938016</v>
      </c>
    </row>
    <row r="34" spans="2:9" x14ac:dyDescent="0.25">
      <c r="D34" s="10"/>
      <c r="E34" s="6"/>
      <c r="F34" s="2"/>
      <c r="G34" s="13"/>
    </row>
    <row r="35" spans="2:9" x14ac:dyDescent="0.25">
      <c r="D35" s="1"/>
      <c r="E35" s="2"/>
      <c r="F35" s="2"/>
      <c r="G35" s="1"/>
    </row>
    <row r="36" spans="2:9" s="45" customFormat="1" ht="30.4" customHeight="1" x14ac:dyDescent="0.45">
      <c r="B36" s="92" t="s">
        <v>12</v>
      </c>
      <c r="C36" s="92"/>
      <c r="D36" s="92"/>
      <c r="E36" s="92"/>
      <c r="F36" s="92"/>
      <c r="G36" s="92"/>
      <c r="H36" s="92"/>
      <c r="I36" s="92"/>
    </row>
    <row r="37" spans="2:9" s="46" customFormat="1" ht="23.25" x14ac:dyDescent="0.35">
      <c r="B37" s="93" t="s">
        <v>50</v>
      </c>
      <c r="C37" s="93"/>
      <c r="D37" s="93"/>
      <c r="E37" s="93"/>
      <c r="F37" s="93"/>
      <c r="G37" s="93"/>
      <c r="H37" s="93"/>
      <c r="I37" s="93"/>
    </row>
    <row r="38" spans="2:9" s="27" customFormat="1" ht="23.25" x14ac:dyDescent="0.35">
      <c r="B38" s="31"/>
      <c r="C38" s="31"/>
      <c r="D38" s="31"/>
      <c r="E38" s="31"/>
      <c r="F38" s="31"/>
      <c r="G38" s="31"/>
      <c r="H38" s="31"/>
      <c r="I38" s="42"/>
    </row>
    <row r="39" spans="2:9" ht="26.45" customHeight="1" x14ac:dyDescent="0.25">
      <c r="B39" s="15" t="s">
        <v>3</v>
      </c>
      <c r="D39" s="73">
        <v>0.2</v>
      </c>
      <c r="E39" s="6"/>
      <c r="F39" s="2"/>
      <c r="G39" s="21">
        <v>0.01</v>
      </c>
      <c r="I39" s="41" t="s">
        <v>66</v>
      </c>
    </row>
    <row r="40" spans="2:9" ht="26.45" customHeight="1" x14ac:dyDescent="0.25">
      <c r="B40" s="15" t="s">
        <v>15</v>
      </c>
      <c r="D40" s="60">
        <v>1</v>
      </c>
      <c r="E40" s="6"/>
      <c r="F40" s="2"/>
      <c r="G40" s="19">
        <v>1</v>
      </c>
      <c r="H40" s="28" t="s">
        <v>56</v>
      </c>
      <c r="I40" s="41" t="s">
        <v>14</v>
      </c>
    </row>
    <row r="41" spans="2:9" ht="26.45" customHeight="1" x14ac:dyDescent="0.25">
      <c r="B41" s="15" t="s">
        <v>48</v>
      </c>
      <c r="D41" s="74">
        <f>D39*D40/D</f>
        <v>5.4757015742642025E-4</v>
      </c>
      <c r="E41" s="6"/>
      <c r="F41" s="2"/>
      <c r="G41" s="22">
        <f>G39*G40/D</f>
        <v>2.7378507871321012E-5</v>
      </c>
    </row>
    <row r="42" spans="2:9" ht="39.4" customHeight="1" x14ac:dyDescent="0.25">
      <c r="B42" s="15" t="s">
        <v>58</v>
      </c>
      <c r="D42" s="75">
        <f xml:space="preserve"> (D41^(D19))</f>
        <v>4.9226488293269397E-17</v>
      </c>
      <c r="E42" s="6"/>
      <c r="F42" s="2"/>
      <c r="G42" s="24">
        <f xml:space="preserve"> (G41^(G19))</f>
        <v>2.0522455667624546E-14</v>
      </c>
      <c r="I42" s="41" t="s">
        <v>16</v>
      </c>
    </row>
    <row r="43" spans="2:9" ht="26.45" customHeight="1" x14ac:dyDescent="0.25">
      <c r="B43" s="15" t="s">
        <v>45</v>
      </c>
      <c r="D43" s="25">
        <f>D/D40</f>
        <v>365.25</v>
      </c>
      <c r="E43" s="6"/>
      <c r="F43" s="2"/>
      <c r="G43" s="23">
        <f>D/G40</f>
        <v>365.25</v>
      </c>
    </row>
    <row r="44" spans="2:9" ht="45" x14ac:dyDescent="0.25">
      <c r="B44" s="15" t="s">
        <v>49</v>
      </c>
      <c r="D44" s="18">
        <f>(1-D42)^D43</f>
        <v>1</v>
      </c>
      <c r="E44" s="6"/>
      <c r="F44" s="2"/>
      <c r="G44" s="32">
        <f>(1-G42)^G43</f>
        <v>0.99999999999249811</v>
      </c>
    </row>
    <row r="45" spans="2:9" x14ac:dyDescent="0.25">
      <c r="D45" s="35"/>
      <c r="E45" s="2"/>
      <c r="F45" s="2"/>
    </row>
    <row r="46" spans="2:9" s="45" customFormat="1" ht="28.5" customHeight="1" x14ac:dyDescent="0.45">
      <c r="B46" s="92" t="s">
        <v>57</v>
      </c>
      <c r="C46" s="92"/>
      <c r="D46" s="92"/>
      <c r="E46" s="92"/>
      <c r="F46" s="92"/>
      <c r="G46" s="92"/>
      <c r="H46" s="92"/>
      <c r="I46" s="92"/>
    </row>
    <row r="47" spans="2:9" s="46" customFormat="1" ht="23.25" x14ac:dyDescent="0.35">
      <c r="B47" s="93" t="s">
        <v>32</v>
      </c>
      <c r="C47" s="93"/>
      <c r="D47" s="93"/>
      <c r="E47" s="93"/>
      <c r="F47" s="93"/>
      <c r="G47" s="93"/>
      <c r="H47" s="93"/>
      <c r="I47" s="93"/>
    </row>
    <row r="48" spans="2:9" s="47" customFormat="1" x14ac:dyDescent="0.25">
      <c r="B48" s="31"/>
      <c r="C48" s="31"/>
      <c r="E48" s="31"/>
      <c r="F48" s="31"/>
      <c r="G48" s="31"/>
      <c r="H48" s="31"/>
      <c r="I48" s="42"/>
    </row>
    <row r="49" spans="2:9" ht="30" x14ac:dyDescent="0.25">
      <c r="B49" s="15" t="s">
        <v>33</v>
      </c>
      <c r="D49" s="33">
        <f>D33*D44</f>
        <v>0.99999999999848221</v>
      </c>
      <c r="E49" s="6"/>
      <c r="F49" s="2"/>
      <c r="G49" s="34">
        <f>G33*G44</f>
        <v>0.99999999999187827</v>
      </c>
    </row>
    <row r="50" spans="2:9" x14ac:dyDescent="0.25">
      <c r="E50" s="2"/>
      <c r="F50" s="40"/>
    </row>
    <row r="51" spans="2:9" ht="45" x14ac:dyDescent="0.25">
      <c r="B51" s="82" t="s">
        <v>46</v>
      </c>
      <c r="D51" s="94" t="str">
        <f>TEXT(MIN(D49,G49)*100,"##.### ### ### ##")&amp;"%"</f>
        <v>99.999 999 999 19%</v>
      </c>
      <c r="E51" s="94"/>
      <c r="F51" s="94"/>
      <c r="G51" s="94"/>
      <c r="I51" s="41" t="s">
        <v>37</v>
      </c>
    </row>
    <row r="52" spans="2:9" ht="22.9" customHeight="1" x14ac:dyDescent="0.25">
      <c r="D52" s="95"/>
      <c r="E52" s="95"/>
      <c r="F52" s="95"/>
      <c r="G52" s="95"/>
    </row>
    <row r="53" spans="2:9" ht="73.900000000000006" customHeight="1" x14ac:dyDescent="0.4">
      <c r="D53" s="96" t="s">
        <v>47</v>
      </c>
      <c r="E53" s="96"/>
      <c r="F53" s="96"/>
      <c r="G53" s="96"/>
    </row>
    <row r="54" spans="2:9" ht="22.9" customHeight="1" x14ac:dyDescent="0.25">
      <c r="D54" s="29"/>
      <c r="E54" s="29"/>
      <c r="F54" s="29"/>
      <c r="G54" s="29"/>
    </row>
    <row r="55" spans="2:9" s="36" customFormat="1" ht="30" customHeight="1" x14ac:dyDescent="0.25">
      <c r="B55" s="97" t="s">
        <v>35</v>
      </c>
      <c r="C55" s="97"/>
      <c r="D55" s="97"/>
      <c r="E55" s="97"/>
      <c r="F55" s="97"/>
      <c r="G55" s="97"/>
      <c r="H55" s="97"/>
      <c r="I55" s="97"/>
    </row>
    <row r="56" spans="2:9" s="5" customFormat="1" x14ac:dyDescent="0.25">
      <c r="B56" s="86"/>
      <c r="C56" s="86"/>
      <c r="D56" s="87"/>
      <c r="E56" s="87"/>
      <c r="F56" s="87"/>
      <c r="G56" s="87"/>
      <c r="H56" s="87"/>
      <c r="I56" s="51"/>
    </row>
    <row r="57" spans="2:9" s="5" customFormat="1" x14ac:dyDescent="0.25">
      <c r="B57" s="86" t="s">
        <v>44</v>
      </c>
      <c r="C57" s="86"/>
      <c r="D57" s="86"/>
      <c r="E57" s="86"/>
      <c r="F57" s="86"/>
      <c r="G57" s="86"/>
      <c r="H57" s="86"/>
      <c r="I57" s="51"/>
    </row>
    <row r="58" spans="2:9" s="5" customFormat="1" x14ac:dyDescent="0.25">
      <c r="B58" s="57"/>
      <c r="C58" s="57"/>
      <c r="D58" s="58"/>
      <c r="E58" s="58"/>
      <c r="F58" s="58"/>
      <c r="G58" s="58"/>
      <c r="H58" s="58"/>
      <c r="I58" s="51"/>
    </row>
    <row r="59" spans="2:9" x14ac:dyDescent="0.25">
      <c r="B59" s="86" t="s">
        <v>54</v>
      </c>
      <c r="C59" s="86"/>
      <c r="D59" s="87"/>
      <c r="E59" s="87"/>
      <c r="F59" s="87"/>
      <c r="G59" s="87"/>
      <c r="H59" s="87"/>
      <c r="I59" s="52"/>
    </row>
    <row r="60" spans="2:9" x14ac:dyDescent="0.25">
      <c r="B60" s="57"/>
      <c r="C60" s="57"/>
      <c r="D60" s="58"/>
      <c r="E60" s="58"/>
      <c r="F60" s="58"/>
      <c r="G60" s="58"/>
      <c r="H60" s="58"/>
      <c r="I60" s="52"/>
    </row>
    <row r="61" spans="2:9" x14ac:dyDescent="0.25">
      <c r="B61" s="86" t="s">
        <v>39</v>
      </c>
      <c r="C61" s="86"/>
      <c r="D61" s="87"/>
      <c r="E61" s="87"/>
      <c r="F61" s="87"/>
      <c r="G61" s="87"/>
      <c r="H61" s="87"/>
      <c r="I61" s="52"/>
    </row>
    <row r="62" spans="2:9" x14ac:dyDescent="0.25">
      <c r="B62" s="57"/>
      <c r="C62" s="57"/>
      <c r="D62" s="58"/>
      <c r="E62" s="58"/>
      <c r="F62" s="58"/>
      <c r="G62" s="58"/>
      <c r="H62" s="58"/>
      <c r="I62" s="52"/>
    </row>
    <row r="63" spans="2:9" x14ac:dyDescent="0.25">
      <c r="B63" s="86" t="s">
        <v>40</v>
      </c>
      <c r="C63" s="86"/>
      <c r="D63" s="87"/>
      <c r="E63" s="87"/>
      <c r="F63" s="87"/>
      <c r="G63" s="87"/>
      <c r="H63" s="87"/>
      <c r="I63" s="52"/>
    </row>
    <row r="64" spans="2:9" x14ac:dyDescent="0.25">
      <c r="B64" s="57"/>
      <c r="C64" s="57"/>
      <c r="D64" s="58"/>
      <c r="E64" s="58"/>
      <c r="F64" s="58"/>
      <c r="G64" s="58"/>
      <c r="H64" s="58"/>
      <c r="I64" s="52"/>
    </row>
    <row r="65" spans="2:9" x14ac:dyDescent="0.25">
      <c r="B65" s="88"/>
      <c r="C65" s="88"/>
      <c r="D65" s="87"/>
      <c r="E65" s="87"/>
      <c r="F65" s="87"/>
      <c r="G65" s="87"/>
      <c r="H65" s="87"/>
      <c r="I65" s="52"/>
    </row>
    <row r="66" spans="2:9" x14ac:dyDescent="0.25">
      <c r="B66" s="7"/>
      <c r="C66" s="7"/>
      <c r="D66" s="37"/>
      <c r="E66" s="89"/>
      <c r="F66" s="89"/>
      <c r="G66" s="89"/>
      <c r="H66" s="89"/>
      <c r="I66" s="53"/>
    </row>
    <row r="67" spans="2:9" s="38" customFormat="1" ht="93.95" customHeight="1" x14ac:dyDescent="0.25">
      <c r="D67" s="90" t="s">
        <v>52</v>
      </c>
      <c r="E67" s="90"/>
      <c r="F67" s="90"/>
      <c r="G67" s="90"/>
      <c r="H67" s="39"/>
      <c r="I67" s="43"/>
    </row>
    <row r="68" spans="2:9" x14ac:dyDescent="0.25">
      <c r="B68" s="39"/>
      <c r="C68" s="39"/>
      <c r="D68" s="39"/>
      <c r="E68" s="39"/>
      <c r="F68" s="39"/>
      <c r="G68" s="39"/>
      <c r="H68" s="39"/>
      <c r="I68" s="43"/>
    </row>
    <row r="69" spans="2:9" x14ac:dyDescent="0.25">
      <c r="B69" s="91" t="s">
        <v>36</v>
      </c>
      <c r="C69" s="91"/>
      <c r="D69" s="91"/>
      <c r="E69" s="91"/>
      <c r="F69" s="91"/>
      <c r="G69" s="91"/>
      <c r="H69" s="91"/>
      <c r="I69" s="91"/>
    </row>
  </sheetData>
  <sheetProtection sheet="1" objects="1" scenarios="1"/>
  <mergeCells count="29">
    <mergeCell ref="B22:I22"/>
    <mergeCell ref="B1:I1"/>
    <mergeCell ref="B3:I3"/>
    <mergeCell ref="D5:I5"/>
    <mergeCell ref="D6:I6"/>
    <mergeCell ref="D7:I7"/>
    <mergeCell ref="D8:I8"/>
    <mergeCell ref="D9:I9"/>
    <mergeCell ref="D11:I11"/>
    <mergeCell ref="D12:I12"/>
    <mergeCell ref="E18:F18"/>
    <mergeCell ref="B21:I21"/>
    <mergeCell ref="B61:H61"/>
    <mergeCell ref="B36:I36"/>
    <mergeCell ref="B37:I37"/>
    <mergeCell ref="B46:I46"/>
    <mergeCell ref="B47:I47"/>
    <mergeCell ref="D51:G51"/>
    <mergeCell ref="D52:G52"/>
    <mergeCell ref="D53:G53"/>
    <mergeCell ref="B55:I55"/>
    <mergeCell ref="B56:H56"/>
    <mergeCell ref="B57:H57"/>
    <mergeCell ref="B59:H59"/>
    <mergeCell ref="B63:H63"/>
    <mergeCell ref="B65:H65"/>
    <mergeCell ref="E66:H66"/>
    <mergeCell ref="D67:G67"/>
    <mergeCell ref="B69:I69"/>
  </mergeCells>
  <hyperlinks>
    <hyperlink ref="B61:H61" r:id="rId1" display="Validating the Reliability of Intel® Solid-State Drives"/>
    <hyperlink ref="B63:H63" r:id="rId2" display="[4] Intel® Solid-State Drive DC S3500 Series (1.2TB and 1.6TB) Specifications"/>
    <hyperlink ref="B57:H57" r:id="rId3" display="[1] An Analysis of Latent Sector Errors in Disk Drives"/>
    <hyperlink ref="B59:H59" r:id="rId4" display="http://research.google.com/pubs/pub32774.html"/>
  </hyperlinks>
  <pageMargins left="0.7" right="0.7" top="0.75" bottom="0.7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Data Durability</vt:lpstr>
      <vt:lpstr>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Meet Kumar</dc:creator>
  <cp:lastModifiedBy>Bhavin Vora</cp:lastModifiedBy>
  <dcterms:created xsi:type="dcterms:W3CDTF">2015-07-28T00:33:38Z</dcterms:created>
  <dcterms:modified xsi:type="dcterms:W3CDTF">2016-04-28T09:30:00Z</dcterms:modified>
</cp:coreProperties>
</file>